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CC65E46-CC33-43AF-A2F6-9A9FF2C756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O21" i="1" l="1"/>
  <c r="O25" i="1" s="1"/>
  <c r="O28" i="1" l="1"/>
  <c r="AE21" i="1"/>
  <c r="AD21" i="1"/>
  <c r="AC21" i="1"/>
  <c r="AB21" i="1"/>
  <c r="AA21" i="1"/>
  <c r="Z21" i="1"/>
  <c r="Y21" i="1"/>
  <c r="I27" i="1" s="1"/>
  <c r="X21" i="1"/>
  <c r="H27" i="1" s="1"/>
  <c r="W21" i="1"/>
  <c r="G27" i="1" s="1"/>
  <c r="V21" i="1"/>
  <c r="F27" i="1" s="1"/>
  <c r="U21" i="1"/>
  <c r="E27" i="1" s="1"/>
  <c r="L27" i="1" s="1"/>
  <c r="T21" i="1"/>
  <c r="I26" i="1" s="1"/>
  <c r="S21" i="1"/>
  <c r="H26" i="1" s="1"/>
  <c r="R21" i="1"/>
  <c r="G26" i="1" s="1"/>
  <c r="Q21" i="1"/>
  <c r="F26" i="1" s="1"/>
  <c r="P21" i="1"/>
  <c r="E26" i="1" s="1"/>
  <c r="M21" i="1"/>
  <c r="L21" i="1"/>
  <c r="K21" i="1"/>
  <c r="J21" i="1"/>
  <c r="I21" i="1"/>
  <c r="H21" i="1"/>
  <c r="H25" i="1" s="1"/>
  <c r="H28" i="1" s="1"/>
  <c r="G21" i="1"/>
  <c r="G25" i="1" s="1"/>
  <c r="G28" i="1" s="1"/>
  <c r="F21" i="1"/>
  <c r="D22" i="1" s="1"/>
  <c r="E25" i="1"/>
  <c r="E28" i="1" s="1"/>
  <c r="K26" i="1" l="1"/>
  <c r="L26" i="1"/>
  <c r="N26" i="1"/>
  <c r="M26" i="1"/>
  <c r="M27" i="1"/>
  <c r="N27" i="1"/>
  <c r="K27" i="1"/>
  <c r="I25" i="1"/>
  <c r="M25" i="1" s="1"/>
  <c r="N21" i="1"/>
  <c r="N25" i="1" s="1"/>
  <c r="F25" i="1"/>
  <c r="F28" i="1" s="1"/>
  <c r="K28" i="1" s="1"/>
  <c r="I28" i="1"/>
  <c r="M28" i="1" s="1"/>
  <c r="L25" i="1"/>
  <c r="L28" i="1"/>
  <c r="N28" i="1" l="1"/>
  <c r="K25" i="1"/>
</calcChain>
</file>

<file path=xl/sharedStrings.xml><?xml version="1.0" encoding="utf-8"?>
<sst xmlns="http://schemas.openxmlformats.org/spreadsheetml/2006/main" count="119" uniqueCount="75">
  <si>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</si>
  <si>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</si>
  <si>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</si>
  <si>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</si>
  <si>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</si>
  <si>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</si>
  <si>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</si>
  <si>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</si>
  <si>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</si>
  <si>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</si>
  <si>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</si>
  <si>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</si>
  <si>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</si>
  <si>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</si>
  <si>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</si>
  <si>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</si>
  <si>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</si>
  <si>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</si>
  <si>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</si>
  <si>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</si>
  <si>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</si>
  <si>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</si>
  <si>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</si>
  <si>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</si>
  <si>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</si>
  <si>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</si>
  <si>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</si>
  <si>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</si>
  <si>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</si>
  <si>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</si>
  <si>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</si>
  <si>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</si>
  <si>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</si>
  <si>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</si>
  <si>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</si>
  <si>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</si>
  <si>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</si>
  <si>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</si>
  <si>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</si>
  <si>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Henriikka Harinen</t>
  </si>
  <si>
    <t>8.</t>
  </si>
  <si>
    <t>Pesä Ysit</t>
  </si>
  <si>
    <t>8.1.1997   Tuusula</t>
  </si>
  <si>
    <t>KiPe = Kinnarin Pesis 2006  (2005),  kasvattajaseura</t>
  </si>
  <si>
    <t>Tahko</t>
  </si>
  <si>
    <t>Tahko  2</t>
  </si>
  <si>
    <t>ykköspesis</t>
  </si>
  <si>
    <t>Pesä Ysit  2</t>
  </si>
  <si>
    <t>Tahko = Hyvinkään Tahko  (1915)</t>
  </si>
  <si>
    <t>21.04. 2018  Pesä Ysit - Virkiä  0-2  (0-1, 1-5)</t>
  </si>
  <si>
    <t xml:space="preserve">Lyöty </t>
  </si>
  <si>
    <t xml:space="preserve">Tuotu </t>
  </si>
  <si>
    <t xml:space="preserve">  21 v   3 kk 13 pv    </t>
  </si>
  <si>
    <t>9.</t>
  </si>
  <si>
    <t>7.  ottelu</t>
  </si>
  <si>
    <t>18.05. 2019  LaVe - Pesä Ysit  0-1  (4-6, 0-0)</t>
  </si>
  <si>
    <t xml:space="preserve">  22 v   4 kk 10 pv    </t>
  </si>
  <si>
    <t>21.  ottelu</t>
  </si>
  <si>
    <t>03.07. 2019  Tahko - Pesä Ysit  1-2  (7-1, 4-7, 0-1)</t>
  </si>
  <si>
    <t xml:space="preserve">  21 v   5 kk 25 pv    </t>
  </si>
  <si>
    <t>10.</t>
  </si>
  <si>
    <t>12.</t>
  </si>
  <si>
    <t>Roihu</t>
  </si>
  <si>
    <t>Pesä Ysit  (1976)</t>
  </si>
  <si>
    <t>Roihu  (1957)</t>
  </si>
  <si>
    <t>11.</t>
  </si>
  <si>
    <t>Pesäkarhut  2</t>
  </si>
  <si>
    <t>6.</t>
  </si>
  <si>
    <t>Pesäkarhut  (1985)</t>
  </si>
  <si>
    <t>1.</t>
  </si>
  <si>
    <t>Pesäkarhut</t>
  </si>
  <si>
    <t>2.</t>
  </si>
  <si>
    <t>3.</t>
  </si>
  <si>
    <t>5.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</si>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</sst>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4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4" customWidth="1"/>
    <col min="28" max="28" width="5.7109375" style="60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39</v>
      </c>
      <c r="C1" s="2"/>
      <c r="D1" s="3"/>
      <c r="E1" s="4" t="s">
        <v>42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1">
        <v>2014</v>
      </c>
      <c r="C4" s="61" t="s">
        <v>69</v>
      </c>
      <c r="D4" s="62" t="s">
        <v>44</v>
      </c>
      <c r="E4" s="61"/>
      <c r="F4" s="64" t="s">
        <v>38</v>
      </c>
      <c r="G4" s="61"/>
      <c r="H4" s="61"/>
      <c r="I4" s="61"/>
      <c r="J4" s="61"/>
      <c r="K4" s="61"/>
      <c r="L4" s="61"/>
      <c r="M4" s="61"/>
      <c r="N4" s="63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1">
        <v>2015</v>
      </c>
      <c r="C5" s="61" t="s">
        <v>71</v>
      </c>
      <c r="D5" s="62" t="s">
        <v>45</v>
      </c>
      <c r="E5" s="61"/>
      <c r="F5" s="64" t="s">
        <v>38</v>
      </c>
      <c r="G5" s="61"/>
      <c r="H5" s="61"/>
      <c r="I5" s="61"/>
      <c r="J5" s="61"/>
      <c r="K5" s="61"/>
      <c r="L5" s="61"/>
      <c r="M5" s="61"/>
      <c r="N5" s="63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5">
        <v>2015</v>
      </c>
      <c r="C6" s="65" t="s">
        <v>40</v>
      </c>
      <c r="D6" s="66" t="s">
        <v>44</v>
      </c>
      <c r="E6" s="65"/>
      <c r="F6" s="66" t="s">
        <v>46</v>
      </c>
      <c r="G6" s="68"/>
      <c r="H6" s="67"/>
      <c r="I6" s="65"/>
      <c r="J6" s="65"/>
      <c r="K6" s="65"/>
      <c r="L6" s="65"/>
      <c r="M6" s="65"/>
      <c r="N6" s="65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1">
        <v>2016</v>
      </c>
      <c r="C7" s="61" t="s">
        <v>72</v>
      </c>
      <c r="D7" s="62" t="s">
        <v>45</v>
      </c>
      <c r="E7" s="61"/>
      <c r="F7" s="64" t="s">
        <v>38</v>
      </c>
      <c r="G7" s="61"/>
      <c r="H7" s="61"/>
      <c r="I7" s="61"/>
      <c r="J7" s="61"/>
      <c r="K7" s="61"/>
      <c r="L7" s="61"/>
      <c r="M7" s="61"/>
      <c r="N7" s="63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5">
        <v>2016</v>
      </c>
      <c r="C8" s="65" t="s">
        <v>73</v>
      </c>
      <c r="D8" s="66" t="s">
        <v>44</v>
      </c>
      <c r="E8" s="65"/>
      <c r="F8" s="66" t="s">
        <v>46</v>
      </c>
      <c r="G8" s="68"/>
      <c r="H8" s="67"/>
      <c r="I8" s="65"/>
      <c r="J8" s="65"/>
      <c r="K8" s="65"/>
      <c r="L8" s="65"/>
      <c r="M8" s="65"/>
      <c r="N8" s="65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1">
        <v>2017</v>
      </c>
      <c r="C9" s="61" t="s">
        <v>74</v>
      </c>
      <c r="D9" s="62" t="s">
        <v>45</v>
      </c>
      <c r="E9" s="61"/>
      <c r="F9" s="64" t="s">
        <v>38</v>
      </c>
      <c r="G9" s="61"/>
      <c r="H9" s="61"/>
      <c r="I9" s="61"/>
      <c r="J9" s="61"/>
      <c r="K9" s="61"/>
      <c r="L9" s="61"/>
      <c r="M9" s="61"/>
      <c r="N9" s="63"/>
      <c r="O9" s="23"/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1">
        <v>2018</v>
      </c>
      <c r="C10" s="61" t="s">
        <v>67</v>
      </c>
      <c r="D10" s="62" t="s">
        <v>47</v>
      </c>
      <c r="E10" s="61"/>
      <c r="F10" s="64" t="s">
        <v>38</v>
      </c>
      <c r="G10" s="61"/>
      <c r="H10" s="61"/>
      <c r="I10" s="61"/>
      <c r="J10" s="61"/>
      <c r="K10" s="61"/>
      <c r="L10" s="61"/>
      <c r="M10" s="61"/>
      <c r="N10" s="63"/>
      <c r="O10" s="23"/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2018</v>
      </c>
      <c r="C11" s="25" t="s">
        <v>40</v>
      </c>
      <c r="D11" s="26" t="s">
        <v>41</v>
      </c>
      <c r="E11" s="25">
        <v>5</v>
      </c>
      <c r="F11" s="25">
        <v>0</v>
      </c>
      <c r="G11" s="25">
        <v>0</v>
      </c>
      <c r="H11" s="25">
        <v>0</v>
      </c>
      <c r="I11" s="25">
        <v>3</v>
      </c>
      <c r="J11" s="25">
        <v>1</v>
      </c>
      <c r="K11" s="25">
        <v>1</v>
      </c>
      <c r="L11" s="25">
        <v>1</v>
      </c>
      <c r="M11" s="25">
        <v>0</v>
      </c>
      <c r="N11" s="27">
        <v>0.1578</v>
      </c>
      <c r="O11" s="23">
        <v>19</v>
      </c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1">
        <v>2019</v>
      </c>
      <c r="C12" s="61" t="s">
        <v>73</v>
      </c>
      <c r="D12" s="62" t="s">
        <v>47</v>
      </c>
      <c r="E12" s="61"/>
      <c r="F12" s="64" t="s">
        <v>38</v>
      </c>
      <c r="G12" s="61"/>
      <c r="H12" s="61"/>
      <c r="I12" s="61"/>
      <c r="J12" s="61"/>
      <c r="K12" s="61"/>
      <c r="L12" s="61"/>
      <c r="M12" s="61"/>
      <c r="N12" s="63"/>
      <c r="O12" s="23"/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2019</v>
      </c>
      <c r="C13" s="25" t="s">
        <v>53</v>
      </c>
      <c r="D13" s="26" t="s">
        <v>41</v>
      </c>
      <c r="E13" s="25">
        <v>24</v>
      </c>
      <c r="F13" s="25">
        <v>1</v>
      </c>
      <c r="G13" s="25">
        <v>30</v>
      </c>
      <c r="H13" s="25">
        <v>1</v>
      </c>
      <c r="I13" s="25">
        <v>58</v>
      </c>
      <c r="J13" s="25">
        <v>2</v>
      </c>
      <c r="K13" s="25">
        <v>7</v>
      </c>
      <c r="L13" s="25">
        <v>18</v>
      </c>
      <c r="M13" s="25">
        <v>31</v>
      </c>
      <c r="N13" s="27">
        <v>0.34523809523809523</v>
      </c>
      <c r="O13" s="23">
        <v>168</v>
      </c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2020</v>
      </c>
      <c r="C14" s="25" t="s">
        <v>60</v>
      </c>
      <c r="D14" s="26" t="s">
        <v>41</v>
      </c>
      <c r="E14" s="25">
        <v>20</v>
      </c>
      <c r="F14" s="25">
        <v>2</v>
      </c>
      <c r="G14" s="25">
        <v>35</v>
      </c>
      <c r="H14" s="25">
        <v>4</v>
      </c>
      <c r="I14" s="25">
        <v>64</v>
      </c>
      <c r="J14" s="25">
        <v>0</v>
      </c>
      <c r="K14" s="25">
        <v>5</v>
      </c>
      <c r="L14" s="25">
        <v>22</v>
      </c>
      <c r="M14" s="25">
        <v>37</v>
      </c>
      <c r="N14" s="27">
        <v>0.47399999999999998</v>
      </c>
      <c r="O14" s="45">
        <v>135</v>
      </c>
      <c r="P14" s="25"/>
      <c r="Q14" s="25"/>
      <c r="R14" s="25"/>
      <c r="S14" s="25"/>
      <c r="T14" s="25"/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84">
        <v>2021</v>
      </c>
      <c r="C15" s="84" t="s">
        <v>61</v>
      </c>
      <c r="D15" s="85" t="s">
        <v>41</v>
      </c>
      <c r="E15" s="84">
        <v>23</v>
      </c>
      <c r="F15" s="84">
        <v>1</v>
      </c>
      <c r="G15" s="84">
        <v>32</v>
      </c>
      <c r="H15" s="84">
        <v>3</v>
      </c>
      <c r="I15" s="84">
        <v>55</v>
      </c>
      <c r="J15" s="84">
        <v>1</v>
      </c>
      <c r="K15" s="84">
        <v>3</v>
      </c>
      <c r="L15" s="84">
        <v>18</v>
      </c>
      <c r="M15" s="84">
        <v>33</v>
      </c>
      <c r="N15" s="86">
        <v>0.38190000000000002</v>
      </c>
      <c r="O15" s="87">
        <v>144</v>
      </c>
      <c r="P15" s="25"/>
      <c r="Q15" s="25"/>
      <c r="R15" s="25"/>
      <c r="S15" s="25"/>
      <c r="T15" s="25"/>
      <c r="U15" s="28">
        <v>4</v>
      </c>
      <c r="V15" s="28">
        <v>0</v>
      </c>
      <c r="W15" s="28">
        <v>3</v>
      </c>
      <c r="X15" s="28">
        <v>2</v>
      </c>
      <c r="Y15" s="28">
        <v>9</v>
      </c>
      <c r="Z15" s="25"/>
      <c r="AA15" s="25"/>
      <c r="AB15" s="25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84">
        <v>2022</v>
      </c>
      <c r="C16" s="84" t="s">
        <v>61</v>
      </c>
      <c r="D16" s="85" t="s">
        <v>62</v>
      </c>
      <c r="E16" s="84">
        <v>24</v>
      </c>
      <c r="F16" s="84">
        <v>0</v>
      </c>
      <c r="G16" s="84">
        <v>18</v>
      </c>
      <c r="H16" s="84">
        <v>0</v>
      </c>
      <c r="I16" s="84">
        <v>48</v>
      </c>
      <c r="J16" s="84">
        <v>0</v>
      </c>
      <c r="K16" s="84">
        <v>6</v>
      </c>
      <c r="L16" s="84">
        <v>24</v>
      </c>
      <c r="M16" s="84">
        <v>18</v>
      </c>
      <c r="N16" s="86">
        <v>0.33329999999999999</v>
      </c>
      <c r="O16" s="87">
        <v>144</v>
      </c>
      <c r="P16" s="25"/>
      <c r="Q16" s="25"/>
      <c r="R16" s="25"/>
      <c r="S16" s="25"/>
      <c r="T16" s="25"/>
      <c r="U16" s="28">
        <v>7</v>
      </c>
      <c r="V16" s="28">
        <v>1</v>
      </c>
      <c r="W16" s="28">
        <v>9</v>
      </c>
      <c r="X16" s="28">
        <v>2</v>
      </c>
      <c r="Y16" s="28">
        <v>28</v>
      </c>
      <c r="Z16" s="25"/>
      <c r="AA16" s="25"/>
      <c r="AB16" s="25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65">
        <v>2023</v>
      </c>
      <c r="C17" s="65" t="s">
        <v>67</v>
      </c>
      <c r="D17" s="66" t="s">
        <v>66</v>
      </c>
      <c r="E17" s="65"/>
      <c r="F17" s="66" t="s">
        <v>46</v>
      </c>
      <c r="G17" s="68"/>
      <c r="H17" s="67"/>
      <c r="I17" s="65"/>
      <c r="J17" s="65"/>
      <c r="K17" s="65"/>
      <c r="L17" s="65"/>
      <c r="M17" s="65"/>
      <c r="N17" s="65"/>
      <c r="O17" s="23"/>
      <c r="P17" s="25"/>
      <c r="Q17" s="25"/>
      <c r="R17" s="25"/>
      <c r="S17" s="25"/>
      <c r="T17" s="25"/>
      <c r="U17" s="28"/>
      <c r="V17" s="28"/>
      <c r="W17" s="28"/>
      <c r="X17" s="28"/>
      <c r="Y17" s="28"/>
      <c r="Z17" s="25"/>
      <c r="AA17" s="25"/>
      <c r="AB17" s="25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25">
        <v>2023</v>
      </c>
      <c r="C18" s="25" t="s">
        <v>65</v>
      </c>
      <c r="D18" s="88" t="s">
        <v>62</v>
      </c>
      <c r="E18" s="84">
        <v>7</v>
      </c>
      <c r="F18" s="84">
        <v>0</v>
      </c>
      <c r="G18" s="25">
        <v>2</v>
      </c>
      <c r="H18" s="84">
        <v>0</v>
      </c>
      <c r="I18" s="84">
        <v>10</v>
      </c>
      <c r="J18" s="25">
        <v>0</v>
      </c>
      <c r="K18" s="25">
        <v>3</v>
      </c>
      <c r="L18" s="25">
        <v>5</v>
      </c>
      <c r="M18" s="25">
        <v>2</v>
      </c>
      <c r="N18" s="89">
        <v>0.4</v>
      </c>
      <c r="O18" s="90">
        <v>25</v>
      </c>
      <c r="P18" s="25"/>
      <c r="Q18" s="25"/>
      <c r="R18" s="25"/>
      <c r="S18" s="25"/>
      <c r="T18" s="25"/>
      <c r="U18" s="28"/>
      <c r="V18" s="28"/>
      <c r="W18" s="28"/>
      <c r="X18" s="28"/>
      <c r="Y18" s="28"/>
      <c r="Z18" s="25"/>
      <c r="AA18" s="25"/>
      <c r="AB18" s="25"/>
      <c r="AC18" s="25"/>
      <c r="AD18" s="25"/>
      <c r="AE18" s="25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25">
        <v>2023</v>
      </c>
      <c r="C19" s="25" t="s">
        <v>69</v>
      </c>
      <c r="D19" s="88" t="s">
        <v>70</v>
      </c>
      <c r="E19" s="84">
        <v>5</v>
      </c>
      <c r="F19" s="84">
        <v>0</v>
      </c>
      <c r="G19" s="25">
        <v>7</v>
      </c>
      <c r="H19" s="84">
        <v>0</v>
      </c>
      <c r="I19" s="84">
        <v>9</v>
      </c>
      <c r="J19" s="25">
        <v>0</v>
      </c>
      <c r="K19" s="25">
        <v>1</v>
      </c>
      <c r="L19" s="25">
        <v>1</v>
      </c>
      <c r="M19" s="25">
        <v>7</v>
      </c>
      <c r="N19" s="89">
        <v>0.28999999999999998</v>
      </c>
      <c r="O19" s="90">
        <v>31</v>
      </c>
      <c r="P19" s="25">
        <v>4</v>
      </c>
      <c r="Q19" s="25">
        <v>0</v>
      </c>
      <c r="R19" s="39">
        <v>3</v>
      </c>
      <c r="S19" s="25">
        <v>0</v>
      </c>
      <c r="T19" s="25">
        <v>8</v>
      </c>
      <c r="U19" s="28"/>
      <c r="V19" s="28"/>
      <c r="W19" s="28"/>
      <c r="X19" s="28"/>
      <c r="Y19" s="28"/>
      <c r="Z19" s="25"/>
      <c r="AA19" s="25"/>
      <c r="AB19" s="25"/>
      <c r="AC19" s="25">
        <v>1</v>
      </c>
      <c r="AD19" s="25"/>
      <c r="AE19" s="25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91">
        <v>2024</v>
      </c>
      <c r="C20" s="91" t="s">
        <v>60</v>
      </c>
      <c r="D20" s="92" t="s">
        <v>44</v>
      </c>
      <c r="E20" s="91">
        <v>24</v>
      </c>
      <c r="F20" s="91">
        <v>0</v>
      </c>
      <c r="G20" s="91">
        <v>24</v>
      </c>
      <c r="H20" s="91">
        <v>0</v>
      </c>
      <c r="I20" s="91">
        <v>45</v>
      </c>
      <c r="J20" s="91">
        <v>1</v>
      </c>
      <c r="K20" s="91">
        <v>1</v>
      </c>
      <c r="L20" s="91">
        <v>19</v>
      </c>
      <c r="M20" s="91">
        <v>24</v>
      </c>
      <c r="N20" s="93">
        <v>0.37190082644628097</v>
      </c>
      <c r="O20" s="18">
        <v>121</v>
      </c>
      <c r="P20" s="25">
        <v>2</v>
      </c>
      <c r="Q20" s="25">
        <v>0</v>
      </c>
      <c r="R20" s="25">
        <v>3</v>
      </c>
      <c r="S20" s="25">
        <v>0</v>
      </c>
      <c r="T20" s="25">
        <v>5</v>
      </c>
      <c r="U20" s="28"/>
      <c r="V20" s="28"/>
      <c r="W20" s="28"/>
      <c r="X20" s="28"/>
      <c r="Y20" s="28"/>
      <c r="Z20" s="25"/>
      <c r="AA20" s="25"/>
      <c r="AB20" s="25"/>
      <c r="AC20" s="25"/>
      <c r="AD20" s="25"/>
      <c r="AE20" s="25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5" t="s">
        <v>9</v>
      </c>
      <c r="C21" s="16"/>
      <c r="D21" s="14"/>
      <c r="E21" s="17">
        <f>SUM(E4:E20)</f>
        <v>132</v>
      </c>
      <c r="F21" s="17">
        <f t="shared" ref="F21:M21" si="0">SUM(F4:F20)</f>
        <v>4</v>
      </c>
      <c r="G21" s="17">
        <f t="shared" si="0"/>
        <v>148</v>
      </c>
      <c r="H21" s="17">
        <f t="shared" si="0"/>
        <v>8</v>
      </c>
      <c r="I21" s="17">
        <f t="shared" si="0"/>
        <v>292</v>
      </c>
      <c r="J21" s="17">
        <f t="shared" si="0"/>
        <v>5</v>
      </c>
      <c r="K21" s="17">
        <f t="shared" si="0"/>
        <v>27</v>
      </c>
      <c r="L21" s="17">
        <f t="shared" si="0"/>
        <v>108</v>
      </c>
      <c r="M21" s="17">
        <f t="shared" si="0"/>
        <v>152</v>
      </c>
      <c r="N21" s="29">
        <f>PRODUCT(I21/O21)</f>
        <v>0.37102922490470142</v>
      </c>
      <c r="O21" s="30">
        <f t="shared" ref="O21:AE21" si="1">SUM(O4:O20)</f>
        <v>787</v>
      </c>
      <c r="P21" s="17">
        <f t="shared" si="1"/>
        <v>6</v>
      </c>
      <c r="Q21" s="17">
        <f t="shared" si="1"/>
        <v>0</v>
      </c>
      <c r="R21" s="17">
        <f t="shared" si="1"/>
        <v>6</v>
      </c>
      <c r="S21" s="17">
        <f t="shared" si="1"/>
        <v>0</v>
      </c>
      <c r="T21" s="17">
        <f t="shared" si="1"/>
        <v>13</v>
      </c>
      <c r="U21" s="17">
        <f t="shared" si="1"/>
        <v>11</v>
      </c>
      <c r="V21" s="17">
        <f t="shared" si="1"/>
        <v>1</v>
      </c>
      <c r="W21" s="17">
        <f t="shared" si="1"/>
        <v>12</v>
      </c>
      <c r="X21" s="17">
        <f t="shared" si="1"/>
        <v>4</v>
      </c>
      <c r="Y21" s="17">
        <f t="shared" si="1"/>
        <v>37</v>
      </c>
      <c r="Z21" s="17">
        <f t="shared" si="1"/>
        <v>0</v>
      </c>
      <c r="AA21" s="17">
        <f t="shared" si="1"/>
        <v>0</v>
      </c>
      <c r="AB21" s="17">
        <f t="shared" si="1"/>
        <v>0</v>
      </c>
      <c r="AC21" s="17">
        <f t="shared" si="1"/>
        <v>1</v>
      </c>
      <c r="AD21" s="17">
        <f t="shared" si="1"/>
        <v>0</v>
      </c>
      <c r="AE21" s="17">
        <f t="shared" si="1"/>
        <v>0</v>
      </c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26" t="s">
        <v>2</v>
      </c>
      <c r="C22" s="31"/>
      <c r="D22" s="32">
        <f>SUM(F21:H21)+((I21-F21-G21)/3)+(E21/3)+(Z21*25)+(AA21*25)+(AB21*10)+(AC21*25)+(AD21*20)+(AE21*15)-25</f>
        <v>250.66666666666663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3"/>
      <c r="AC22" s="1"/>
      <c r="AD22" s="34"/>
      <c r="AE22" s="1"/>
      <c r="AF22" s="22"/>
      <c r="AG22" s="7"/>
      <c r="AH22" s="7"/>
      <c r="AI22" s="7"/>
      <c r="AJ22" s="7"/>
      <c r="AK22" s="7"/>
    </row>
    <row r="23" spans="1:37" s="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21" t="s">
        <v>16</v>
      </c>
      <c r="C24" s="36"/>
      <c r="D24" s="36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25</v>
      </c>
      <c r="L24" s="17" t="s">
        <v>26</v>
      </c>
      <c r="M24" s="17" t="s">
        <v>27</v>
      </c>
      <c r="N24" s="29" t="s">
        <v>35</v>
      </c>
      <c r="O24" s="23"/>
      <c r="P24" s="37" t="s">
        <v>32</v>
      </c>
      <c r="Q24" s="11"/>
      <c r="R24" s="11"/>
      <c r="S24" s="38"/>
      <c r="T24" s="38"/>
      <c r="U24" s="38"/>
      <c r="V24" s="38"/>
      <c r="W24" s="38"/>
      <c r="X24" s="11"/>
      <c r="Y24" s="11"/>
      <c r="Z24" s="11"/>
      <c r="AA24" s="10"/>
      <c r="AB24" s="11"/>
      <c r="AC24" s="11"/>
      <c r="AD24" s="11"/>
      <c r="AE24" s="39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37" t="s">
        <v>17</v>
      </c>
      <c r="C25" s="11"/>
      <c r="D25" s="40"/>
      <c r="E25" s="25">
        <f>PRODUCT(E21)</f>
        <v>132</v>
      </c>
      <c r="F25" s="25">
        <f>PRODUCT(F21)</f>
        <v>4</v>
      </c>
      <c r="G25" s="25">
        <f>PRODUCT(G21)</f>
        <v>148</v>
      </c>
      <c r="H25" s="25">
        <f>PRODUCT(H21)</f>
        <v>8</v>
      </c>
      <c r="I25" s="25">
        <f>PRODUCT(I21)</f>
        <v>292</v>
      </c>
      <c r="J25" s="1"/>
      <c r="K25" s="41">
        <f>PRODUCT((F25+G25)/E25)</f>
        <v>1.1515151515151516</v>
      </c>
      <c r="L25" s="41">
        <f>PRODUCT(H25/E25)</f>
        <v>6.0606060606060608E-2</v>
      </c>
      <c r="M25" s="41">
        <f>PRODUCT(I25/E25)</f>
        <v>2.2121212121212119</v>
      </c>
      <c r="N25" s="27">
        <f>PRODUCT(N21)</f>
        <v>0.37102922490470142</v>
      </c>
      <c r="O25" s="23">
        <f>PRODUCT(O21)</f>
        <v>787</v>
      </c>
      <c r="P25" s="69" t="s">
        <v>33</v>
      </c>
      <c r="Q25" s="70"/>
      <c r="R25" s="71" t="s">
        <v>49</v>
      </c>
      <c r="S25" s="71"/>
      <c r="T25" s="71"/>
      <c r="U25" s="71"/>
      <c r="V25" s="71"/>
      <c r="W25" s="71"/>
      <c r="X25" s="71"/>
      <c r="Y25" s="71"/>
      <c r="Z25" s="71"/>
      <c r="AA25" s="72" t="s">
        <v>36</v>
      </c>
      <c r="AB25" s="72"/>
      <c r="AC25" s="72"/>
      <c r="AD25" s="72"/>
      <c r="AE25" s="73" t="s">
        <v>52</v>
      </c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42" t="s">
        <v>18</v>
      </c>
      <c r="C26" s="43"/>
      <c r="D26" s="44"/>
      <c r="E26" s="25">
        <f>PRODUCT(P21)</f>
        <v>6</v>
      </c>
      <c r="F26" s="25">
        <f t="shared" ref="F26:I26" si="2">PRODUCT(Q21)</f>
        <v>0</v>
      </c>
      <c r="G26" s="25">
        <f t="shared" si="2"/>
        <v>6</v>
      </c>
      <c r="H26" s="25">
        <f t="shared" si="2"/>
        <v>0</v>
      </c>
      <c r="I26" s="25">
        <f t="shared" si="2"/>
        <v>13</v>
      </c>
      <c r="J26" s="1"/>
      <c r="K26" s="41">
        <f>PRODUCT((F26+G26)/E26)</f>
        <v>1</v>
      </c>
      <c r="L26" s="41">
        <f>PRODUCT(H26/E26)</f>
        <v>0</v>
      </c>
      <c r="M26" s="41">
        <f>PRODUCT(I26/E26)</f>
        <v>2.1666666666666665</v>
      </c>
      <c r="N26" s="27">
        <f>PRODUCT(I26/O26)</f>
        <v>0.37142857142857144</v>
      </c>
      <c r="O26" s="45">
        <v>35</v>
      </c>
      <c r="P26" s="74" t="s">
        <v>50</v>
      </c>
      <c r="Q26" s="75"/>
      <c r="R26" s="76" t="s">
        <v>55</v>
      </c>
      <c r="S26" s="76"/>
      <c r="T26" s="76"/>
      <c r="U26" s="76"/>
      <c r="V26" s="76"/>
      <c r="W26" s="76"/>
      <c r="X26" s="76"/>
      <c r="Y26" s="76"/>
      <c r="Z26" s="76"/>
      <c r="AA26" s="77" t="s">
        <v>54</v>
      </c>
      <c r="AB26" s="77"/>
      <c r="AC26" s="77"/>
      <c r="AD26" s="77"/>
      <c r="AE26" s="78" t="s">
        <v>56</v>
      </c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46" t="s">
        <v>19</v>
      </c>
      <c r="C27" s="47"/>
      <c r="D27" s="48"/>
      <c r="E27" s="28">
        <f>PRODUCT(U21)</f>
        <v>11</v>
      </c>
      <c r="F27" s="28">
        <f t="shared" ref="F27:I27" si="3">PRODUCT(V21)</f>
        <v>1</v>
      </c>
      <c r="G27" s="28">
        <f t="shared" si="3"/>
        <v>12</v>
      </c>
      <c r="H27" s="28">
        <f t="shared" si="3"/>
        <v>4</v>
      </c>
      <c r="I27" s="28">
        <f t="shared" si="3"/>
        <v>37</v>
      </c>
      <c r="J27" s="1"/>
      <c r="K27" s="49">
        <f>PRODUCT((F27+G27)/E27)</f>
        <v>1.1818181818181819</v>
      </c>
      <c r="L27" s="49">
        <f>PRODUCT(H27/E27)</f>
        <v>0.36363636363636365</v>
      </c>
      <c r="M27" s="49">
        <f>PRODUCT(I27/E27)</f>
        <v>3.3636363636363638</v>
      </c>
      <c r="N27" s="50">
        <f>PRODUCT(I27/O27)</f>
        <v>0.51388888888888884</v>
      </c>
      <c r="O27" s="23">
        <v>72</v>
      </c>
      <c r="P27" s="74" t="s">
        <v>51</v>
      </c>
      <c r="Q27" s="75"/>
      <c r="R27" s="76" t="s">
        <v>58</v>
      </c>
      <c r="S27" s="76"/>
      <c r="T27" s="76"/>
      <c r="U27" s="76"/>
      <c r="V27" s="76"/>
      <c r="W27" s="76"/>
      <c r="X27" s="76"/>
      <c r="Y27" s="76"/>
      <c r="Z27" s="76"/>
      <c r="AA27" s="77" t="s">
        <v>57</v>
      </c>
      <c r="AB27" s="77"/>
      <c r="AC27" s="77"/>
      <c r="AD27" s="77"/>
      <c r="AE27" s="78" t="s">
        <v>59</v>
      </c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51" t="s">
        <v>20</v>
      </c>
      <c r="C28" s="52"/>
      <c r="D28" s="53"/>
      <c r="E28" s="17">
        <f>SUM(E25:E27)</f>
        <v>149</v>
      </c>
      <c r="F28" s="17">
        <f>SUM(F25:F27)</f>
        <v>5</v>
      </c>
      <c r="G28" s="17">
        <f>SUM(G25:G27)</f>
        <v>166</v>
      </c>
      <c r="H28" s="17">
        <f>SUM(H25:H27)</f>
        <v>12</v>
      </c>
      <c r="I28" s="17">
        <f>SUM(I25:I27)</f>
        <v>342</v>
      </c>
      <c r="J28" s="1"/>
      <c r="K28" s="54">
        <f>PRODUCT((F28+G28)/E28)</f>
        <v>1.1476510067114094</v>
      </c>
      <c r="L28" s="54">
        <f>PRODUCT(H28/E28)</f>
        <v>8.0536912751677847E-2</v>
      </c>
      <c r="M28" s="54">
        <f>PRODUCT(I28/E28)</f>
        <v>2.2953020134228188</v>
      </c>
      <c r="N28" s="29">
        <f>PRODUCT(I28/O28)</f>
        <v>0.3825503355704698</v>
      </c>
      <c r="O28" s="23">
        <f>SUM(O25:O27)</f>
        <v>894</v>
      </c>
      <c r="P28" s="79" t="s">
        <v>34</v>
      </c>
      <c r="Q28" s="80"/>
      <c r="R28" s="81" t="s">
        <v>58</v>
      </c>
      <c r="S28" s="81"/>
      <c r="T28" s="81"/>
      <c r="U28" s="81"/>
      <c r="V28" s="81"/>
      <c r="W28" s="81"/>
      <c r="X28" s="81"/>
      <c r="Y28" s="81"/>
      <c r="Z28" s="81"/>
      <c r="AA28" s="82" t="s">
        <v>57</v>
      </c>
      <c r="AB28" s="82"/>
      <c r="AC28" s="82"/>
      <c r="AD28" s="82"/>
      <c r="AE28" s="83" t="s">
        <v>59</v>
      </c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34"/>
      <c r="C29" s="34"/>
      <c r="D29" s="34"/>
      <c r="E29" s="34"/>
      <c r="F29" s="34"/>
      <c r="G29" s="34"/>
      <c r="H29" s="34"/>
      <c r="I29" s="34"/>
      <c r="J29" s="1"/>
      <c r="K29" s="34"/>
      <c r="L29" s="34"/>
      <c r="M29" s="34"/>
      <c r="N29" s="33"/>
      <c r="O29" s="23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 t="s">
        <v>37</v>
      </c>
      <c r="C30" s="1"/>
      <c r="D30" s="1" t="s">
        <v>43</v>
      </c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5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 t="s">
        <v>48</v>
      </c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 t="s">
        <v>63</v>
      </c>
      <c r="E32" s="1"/>
      <c r="F32" s="23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 t="s">
        <v>64</v>
      </c>
      <c r="E33" s="1"/>
      <c r="F33" s="23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 t="s">
        <v>68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7" customFormat="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6"/>
      <c r="N35" s="56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5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5"/>
      <c r="W37" s="1"/>
      <c r="X37" s="23"/>
      <c r="Y37" s="23"/>
      <c r="Z37" s="23"/>
      <c r="AA37" s="23"/>
      <c r="AB37" s="23"/>
      <c r="AC37" s="23"/>
      <c r="AD37" s="23"/>
      <c r="AE37" s="23"/>
      <c r="AF37" s="22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5"/>
      <c r="W38" s="1"/>
      <c r="X38" s="23"/>
      <c r="Y38" s="23"/>
      <c r="Z38" s="23"/>
      <c r="AA38" s="23"/>
      <c r="AB38" s="23"/>
      <c r="AC38" s="23"/>
      <c r="AD38" s="23"/>
      <c r="AE38" s="23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5"/>
      <c r="W39" s="1"/>
      <c r="X39" s="23"/>
      <c r="Y39" s="23"/>
      <c r="Z39" s="23"/>
      <c r="AA39" s="23"/>
      <c r="AB39" s="23"/>
      <c r="AC39" s="23"/>
      <c r="AD39" s="23"/>
      <c r="AE39" s="23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3"/>
      <c r="P40" s="1"/>
      <c r="Q40" s="1"/>
      <c r="R40" s="1"/>
      <c r="S40" s="1"/>
      <c r="T40" s="23"/>
      <c r="U40" s="23"/>
      <c r="V40" s="55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6"/>
      <c r="N41" s="33"/>
      <c r="O41" s="23"/>
      <c r="P41" s="1"/>
      <c r="Q41" s="1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23"/>
      <c r="AC41" s="1"/>
      <c r="AD41" s="1"/>
      <c r="AE41" s="1"/>
      <c r="AF41" s="7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6"/>
      <c r="N42" s="56"/>
      <c r="O42" s="23"/>
      <c r="P42" s="1"/>
      <c r="Q42" s="1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23"/>
      <c r="AC42" s="1"/>
      <c r="AD42" s="1"/>
      <c r="AE42" s="1"/>
      <c r="AF42" s="7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5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5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5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5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5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5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5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5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5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5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5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5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5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5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5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5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5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5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5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5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5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5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5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5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5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5"/>
      <c r="W73" s="1"/>
      <c r="X73" s="1"/>
      <c r="Y73" s="1"/>
      <c r="Z73" s="1"/>
      <c r="AA73" s="1"/>
      <c r="AB73" s="23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5"/>
      <c r="W74" s="1"/>
      <c r="X74" s="1"/>
      <c r="Y74" s="1"/>
      <c r="Z74" s="1"/>
      <c r="AA74" s="1"/>
      <c r="AB74" s="23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5"/>
      <c r="W75" s="1"/>
      <c r="X75" s="1"/>
      <c r="Y75" s="1"/>
      <c r="Z75" s="1"/>
      <c r="AA75" s="1"/>
      <c r="AB75" s="23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5"/>
      <c r="W76" s="1"/>
      <c r="X76" s="1"/>
      <c r="Y76" s="1"/>
      <c r="Z76" s="1"/>
      <c r="AA76" s="1"/>
      <c r="AB76" s="23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5"/>
      <c r="W77" s="1"/>
      <c r="X77" s="1"/>
      <c r="Y77" s="1"/>
      <c r="Z77" s="1"/>
      <c r="AA77" s="1"/>
      <c r="AB77" s="23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5"/>
      <c r="W78" s="1"/>
      <c r="X78" s="1"/>
      <c r="Y78" s="1"/>
      <c r="Z78" s="1"/>
      <c r="AA78" s="1"/>
      <c r="AB78" s="23"/>
      <c r="AC78" s="1"/>
      <c r="AD78" s="1"/>
      <c r="AE78" s="1"/>
      <c r="AF78" s="22"/>
      <c r="AG78" s="7"/>
      <c r="AH78" s="7"/>
      <c r="AI78" s="7"/>
      <c r="AJ78" s="7"/>
      <c r="AK78" s="7"/>
    </row>
  </sheetData>
  <sortState xmlns:xlrd2="http://schemas.microsoft.com/office/spreadsheetml/2017/richdata2" ref="B19:AE20">
    <sortCondition ref="B19: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2024-10-09T09:09:32Z</dcterms:modified>
</cp:coreProperties>
</file>